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1"/>
  </bookViews>
  <sheets>
    <sheet name="P&amp;L_&amp;_BS" sheetId="1" r:id="rId1"/>
    <sheet name="Trial_balance" sheetId="2" r:id="rId2"/>
    <sheet name="Journal" sheetId="3" r:id="rId3"/>
    <sheet name="1_Cash" sheetId="4" r:id="rId4"/>
    <sheet name="2_Capital" sheetId="5" r:id="rId5"/>
    <sheet name="3_Bank" sheetId="6" r:id="rId6"/>
    <sheet name="4_Van" sheetId="7" r:id="rId7"/>
    <sheet name="5_Perkin" sheetId="8" r:id="rId8"/>
    <sheet name="6_Rent" sheetId="9" r:id="rId9"/>
    <sheet name="7_Roy" sheetId="10" r:id="rId10"/>
    <sheet name="8_Purchases" sheetId="11" r:id="rId11"/>
    <sheet name="9_Shop_exp" sheetId="12" r:id="rId12"/>
    <sheet name="10_Scott" sheetId="13" r:id="rId13"/>
    <sheet name="11_Sales" sheetId="14" r:id="rId14"/>
    <sheet name="12_James" sheetId="15" r:id="rId15"/>
    <sheet name="13_Machinery" sheetId="16" r:id="rId16"/>
    <sheet name="14_Loans" sheetId="17" r:id="rId17"/>
    <sheet name="15_Salaries" sheetId="18" r:id="rId18"/>
  </sheets>
  <definedNames>
    <definedName name="Credit_1">'1_Cash'!$D$16</definedName>
    <definedName name="Credit_10">'10_Scott'!$D$16</definedName>
    <definedName name="Credit_11">'11_Sales'!$D$16</definedName>
    <definedName name="Credit_2">'2_Capital'!$D$16</definedName>
    <definedName name="Credit_3">'3_Bank'!$D$19</definedName>
    <definedName name="Credit_4">'4_Van'!$D$16</definedName>
    <definedName name="Credit_5">'5_Perkin'!$D$16</definedName>
    <definedName name="Credit_6">'6_Rent'!$D$16</definedName>
    <definedName name="Credit_7">'7_Roy'!$D$16</definedName>
    <definedName name="Credit_8">'8_Purchases'!$D$16</definedName>
    <definedName name="Credit_9">'9_Shop_exp'!$D$16</definedName>
    <definedName name="Debit_1">'1_Cash'!$C$16</definedName>
    <definedName name="Debit_10">'10_Scott'!$C$16</definedName>
    <definedName name="Debit_11">'11_Sales'!$C$16</definedName>
    <definedName name="Debit_2">'2_Capital'!$C$16</definedName>
    <definedName name="Debit_3">'3_Bank'!$C$19</definedName>
    <definedName name="Debit_4">'4_Van'!$C$16</definedName>
    <definedName name="Debit_5">'5_Perkin'!$C$16</definedName>
    <definedName name="Debit_6">'6_Rent'!$C$16</definedName>
    <definedName name="Debit_7">'7_Roy'!$C$16</definedName>
    <definedName name="Debit_8">'8_Purchases'!$C$16</definedName>
    <definedName name="Debit_9">'9_Shop_exp'!$C$16</definedName>
  </definedNames>
  <calcPr fullCalcOnLoad="1"/>
</workbook>
</file>

<file path=xl/sharedStrings.xml><?xml version="1.0" encoding="utf-8"?>
<sst xmlns="http://schemas.openxmlformats.org/spreadsheetml/2006/main" count="180" uniqueCount="76">
  <si>
    <t>List of transactions</t>
  </si>
  <si>
    <t>Transaction</t>
  </si>
  <si>
    <t>Date</t>
  </si>
  <si>
    <t>Edward's business</t>
  </si>
  <si>
    <t>Edward puts initial cash into his business</t>
  </si>
  <si>
    <t>Takes cash to bank</t>
  </si>
  <si>
    <t>Buys a delivery van on credit from Perkin's</t>
  </si>
  <si>
    <t>Buys goods on credit from Roy Ltd</t>
  </si>
  <si>
    <t>Pays shop expenses by cheque</t>
  </si>
  <si>
    <t>Sells goods to Scott &amp; Co on credit</t>
  </si>
  <si>
    <t>Settles Perkin's account by cheque</t>
  </si>
  <si>
    <t>Sent cheque to Roy Ltd</t>
  </si>
  <si>
    <t>Purchases goods on credit from Roy Ltd</t>
  </si>
  <si>
    <t>Cash sales</t>
  </si>
  <si>
    <t>Cash account</t>
  </si>
  <si>
    <t>Description</t>
  </si>
  <si>
    <t>Debit</t>
  </si>
  <si>
    <t>Credit</t>
  </si>
  <si>
    <t>Capital account</t>
  </si>
  <si>
    <t>Bank account</t>
  </si>
  <si>
    <t>Perkin's account</t>
  </si>
  <si>
    <t>Rent account</t>
  </si>
  <si>
    <t>Roy Ltd account</t>
  </si>
  <si>
    <t>Purchases account</t>
  </si>
  <si>
    <t>Shop expenses account</t>
  </si>
  <si>
    <t>Scott &amp; Co account</t>
  </si>
  <si>
    <t>Sales account</t>
  </si>
  <si>
    <t>Balance b/d</t>
  </si>
  <si>
    <t>Balance c/d</t>
  </si>
  <si>
    <t>Van account</t>
  </si>
  <si>
    <t>Account</t>
  </si>
  <si>
    <t>Trial balance</t>
  </si>
  <si>
    <t>Cash</t>
  </si>
  <si>
    <t>Capital</t>
  </si>
  <si>
    <t>Bank</t>
  </si>
  <si>
    <t>Van</t>
  </si>
  <si>
    <t>Rent</t>
  </si>
  <si>
    <t>Roy</t>
  </si>
  <si>
    <t>Purchases</t>
  </si>
  <si>
    <t>Shop expenses</t>
  </si>
  <si>
    <t>Scott</t>
  </si>
  <si>
    <t>Sales</t>
  </si>
  <si>
    <t>Total</t>
  </si>
  <si>
    <t>Rents premises. Pays one quarter by cheque</t>
  </si>
  <si>
    <t>P&amp;L &amp; Balance sheet</t>
  </si>
  <si>
    <t>Profit &amp; Loss</t>
  </si>
  <si>
    <t>Balance sheet</t>
  </si>
  <si>
    <t>Total Assets</t>
  </si>
  <si>
    <t>Total Liabilities</t>
  </si>
  <si>
    <t>Purchase of machinery from James on credit</t>
  </si>
  <si>
    <t>James account</t>
  </si>
  <si>
    <t>Machinery account</t>
  </si>
  <si>
    <t>Pays James by cheque</t>
  </si>
  <si>
    <t>Edward makes a long term loan from its bank</t>
  </si>
  <si>
    <t>Machinery</t>
  </si>
  <si>
    <t>James</t>
  </si>
  <si>
    <t>Long term loan</t>
  </si>
  <si>
    <t>Net profit (loss if in debit)</t>
  </si>
  <si>
    <t>Salaries</t>
  </si>
  <si>
    <t>Long term loan account</t>
  </si>
  <si>
    <t>Salaries account</t>
  </si>
  <si>
    <t>Pays salaries</t>
  </si>
  <si>
    <t>Take cash to bank</t>
  </si>
  <si>
    <t>Gross profit (loss if in debit)</t>
  </si>
  <si>
    <t>Net profit (or loss if in debit)</t>
  </si>
  <si>
    <t>Perkin</t>
  </si>
  <si>
    <t>Amount (€)</t>
  </si>
  <si>
    <t>Scott (a client)</t>
  </si>
  <si>
    <t>James (supplier of machinery)</t>
  </si>
  <si>
    <t>Perkin (supplier of transp. equip.)</t>
  </si>
  <si>
    <t>Purchases (goods to be sold)</t>
  </si>
  <si>
    <t>Long term loan (from bank)</t>
  </si>
  <si>
    <t>Receives partial payment from Scott (cash)</t>
  </si>
  <si>
    <t>Takes Scott &amp; Co's cash to bank</t>
  </si>
  <si>
    <t>Roy (supplier of goods to be sold)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</si>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</sst>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F"/>
  </numFmts>
  <fonts count="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1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72" fontId="2" fillId="0" borderId="8" xfId="0" applyNumberFormat="1" applyFont="1" applyBorder="1" applyAlignment="1">
      <alignment horizontal="right"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6" fontId="0" fillId="0" borderId="0" xfId="0" applyNumberFormat="1" applyFill="1" applyAlignment="1">
      <alignment horizontal="left"/>
    </xf>
    <xf numFmtId="0" fontId="2" fillId="2" borderId="7" xfId="0" applyFont="1" applyFill="1" applyBorder="1" applyAlignment="1">
      <alignment/>
    </xf>
    <xf numFmtId="172" fontId="2" fillId="2" borderId="10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72" fontId="2" fillId="2" borderId="8" xfId="0" applyNumberFormat="1" applyFont="1" applyFill="1" applyBorder="1" applyAlignment="1">
      <alignment horizontal="right"/>
    </xf>
    <xf numFmtId="172" fontId="2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2" fontId="3" fillId="3" borderId="1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0" fontId="3" fillId="3" borderId="1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/>
    </xf>
    <xf numFmtId="172" fontId="3" fillId="3" borderId="13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2" fillId="0" borderId="9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3" fillId="3" borderId="14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 horizontal="right"/>
    </xf>
    <xf numFmtId="172" fontId="0" fillId="0" borderId="15" xfId="0" applyNumberFormat="1" applyBorder="1" applyAlignment="1">
      <alignment/>
    </xf>
    <xf numFmtId="172" fontId="2" fillId="0" borderId="16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72" fontId="2" fillId="0" borderId="17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 horizontal="right"/>
    </xf>
    <xf numFmtId="172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2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workbookViewId="0" topLeftCell="A4">
      <selection activeCell="D13" sqref="D13"/>
      <selection activeCell="F28" sqref="F28"/>
    </sheetView>
  </sheetViews>
  <sheetFormatPr defaultColWidth="11.421875" defaultRowHeight="12.75"/>
  <cols>
    <col min="1" max="1" width="35.421875" style="0" customWidth="1"/>
    <col min="2" max="3" width="11.421875" style="4" customWidth="1"/>
  </cols>
  <sheetData>
    <row r="2" spans="1:3" ht="23.25">
      <c r="A2" s="56" t="s">
        <v>44</v>
      </c>
      <c r="B2" s="56"/>
      <c r="C2" s="56"/>
    </row>
    <row r="4" spans="1:3" ht="12.75">
      <c r="A4" s="53" t="s">
        <v>30</v>
      </c>
      <c r="B4" s="54" t="s">
        <v>16</v>
      </c>
      <c r="C4" s="55" t="s">
        <v>17</v>
      </c>
    </row>
    <row r="5" ht="13.5" thickBot="1"/>
    <row r="6" spans="1:3" s="33" customFormat="1" ht="18">
      <c r="A6" s="37" t="s">
        <v>45</v>
      </c>
      <c r="B6" s="41"/>
      <c r="C6" s="34"/>
    </row>
    <row r="7" spans="1:3" s="33" customFormat="1" ht="18">
      <c r="A7" s="38"/>
      <c r="B7" s="42"/>
      <c r="C7" s="35"/>
    </row>
    <row r="8" spans="1:3" ht="12.75">
      <c r="A8" s="17" t="s">
        <v>41</v>
      </c>
      <c r="B8" s="24">
        <f>Trial_balance!B17</f>
        <v>0</v>
      </c>
      <c r="C8" s="11">
        <f>Trial_balance!C17</f>
        <v>7000</v>
      </c>
    </row>
    <row r="9" spans="1:3" ht="12.75">
      <c r="A9" s="17" t="s">
        <v>38</v>
      </c>
      <c r="B9" s="24">
        <f>Trial_balance!B13</f>
        <v>7000</v>
      </c>
      <c r="C9" s="11">
        <f>Trial_balance!C13</f>
        <v>0</v>
      </c>
    </row>
    <row r="10" spans="1:3" ht="13.5" thickBot="1">
      <c r="A10" s="39" t="s">
        <v>28</v>
      </c>
      <c r="B10" s="24">
        <f>((SUM(B8:B9)&lt;=SUM(C8:C9)))*(SUM(C8:C9)-SUM(B8:B9))</f>
        <v>0</v>
      </c>
      <c r="C10" s="11">
        <f>((SUM(B8:B9)&gt;=SUM(C8:C9)))*(SUM(B8:B9)-SUM(C8:C9))</f>
        <v>0</v>
      </c>
    </row>
    <row r="11" spans="1:3" s="6" customFormat="1" ht="13.5" thickBot="1">
      <c r="A11" s="15" t="s">
        <v>63</v>
      </c>
      <c r="B11" s="52">
        <f>C10</f>
        <v>0</v>
      </c>
      <c r="C11" s="45">
        <f>B10</f>
        <v>0</v>
      </c>
    </row>
    <row r="12" spans="1:3" s="6" customFormat="1" ht="12.75">
      <c r="A12" s="40"/>
      <c r="B12" s="43"/>
      <c r="C12" s="36"/>
    </row>
    <row r="13" spans="1:3" ht="12.75">
      <c r="A13" s="17" t="s">
        <v>36</v>
      </c>
      <c r="B13" s="24">
        <f>Trial_balance!B14</f>
        <v>1000</v>
      </c>
      <c r="C13" s="11">
        <f>Trial_balance!C14</f>
        <v>0</v>
      </c>
    </row>
    <row r="14" spans="1:3" ht="12.75">
      <c r="A14" s="17" t="s">
        <v>39</v>
      </c>
      <c r="B14" s="24">
        <f>Trial_balance!B19</f>
        <v>1500</v>
      </c>
      <c r="C14" s="11">
        <f>Trial_balance!C19</f>
        <v>0</v>
      </c>
    </row>
    <row r="15" spans="1:3" ht="12.75">
      <c r="A15" s="17" t="s">
        <v>58</v>
      </c>
      <c r="B15" s="24">
        <f>Trial_balance!B16</f>
        <v>2500</v>
      </c>
      <c r="C15" s="11">
        <f>Trial_balance!C16</f>
        <v>0</v>
      </c>
    </row>
    <row r="16" spans="1:3" ht="13.5" thickBot="1">
      <c r="A16" s="39" t="s">
        <v>28</v>
      </c>
      <c r="B16" s="24">
        <f>((SUM(B11:B15)&lt;=SUM(C11:C15)))*(SUM(C11:C15)-SUM(B11:B15))</f>
        <v>0</v>
      </c>
      <c r="C16" s="11">
        <f>((SUM(B11:B15)&gt;=SUM(C11:C15)))*(SUM(B11:B15)-SUM(C11:C15))</f>
        <v>5000</v>
      </c>
    </row>
    <row r="17" spans="1:3" ht="13.5" thickBot="1">
      <c r="A17" s="15" t="s">
        <v>57</v>
      </c>
      <c r="B17" s="52">
        <f>C16</f>
        <v>5000</v>
      </c>
      <c r="C17" s="45">
        <f>B16</f>
        <v>0</v>
      </c>
    </row>
    <row r="19" ht="13.5" thickBot="1"/>
    <row r="20" spans="1:3" s="33" customFormat="1" ht="18">
      <c r="A20" s="37" t="s">
        <v>46</v>
      </c>
      <c r="B20" s="46"/>
      <c r="C20" s="34"/>
    </row>
    <row r="21" spans="1:3" ht="12.75">
      <c r="A21" s="17"/>
      <c r="B21" s="49"/>
      <c r="C21" s="11"/>
    </row>
    <row r="22" spans="1:3" ht="12.75">
      <c r="A22" s="17" t="s">
        <v>54</v>
      </c>
      <c r="B22" s="49">
        <f>Trial_balance!B11</f>
        <v>5000</v>
      </c>
      <c r="C22" s="11">
        <f>Trial_balance!C11</f>
        <v>0</v>
      </c>
    </row>
    <row r="23" spans="1:3" ht="12.75">
      <c r="A23" s="17" t="s">
        <v>35</v>
      </c>
      <c r="B23" s="49">
        <f>Trial_balance!B20</f>
        <v>3000</v>
      </c>
      <c r="C23" s="11">
        <f>Trial_balance!C20</f>
        <v>0</v>
      </c>
    </row>
    <row r="24" spans="1:3" ht="12.75">
      <c r="A24" s="17" t="s">
        <v>40</v>
      </c>
      <c r="B24" s="49">
        <f>Trial_balance!B18</f>
        <v>1000</v>
      </c>
      <c r="C24" s="11">
        <f>Trial_balance!C18</f>
        <v>0</v>
      </c>
    </row>
    <row r="25" spans="1:3" ht="12.75">
      <c r="A25" s="17" t="s">
        <v>34</v>
      </c>
      <c r="B25" s="49">
        <f>Trial_balance!B6</f>
        <v>2500</v>
      </c>
      <c r="C25" s="11">
        <f>Trial_balance!C6</f>
        <v>0</v>
      </c>
    </row>
    <row r="26" spans="1:3" ht="12.75">
      <c r="A26" s="17" t="s">
        <v>32</v>
      </c>
      <c r="B26" s="49">
        <f>Trial_balance!B8</f>
        <v>1000</v>
      </c>
      <c r="C26" s="11">
        <f>Trial_balance!C8</f>
        <v>0</v>
      </c>
    </row>
    <row r="27" spans="1:3" ht="13.5" thickBot="1">
      <c r="A27" s="39" t="s">
        <v>28</v>
      </c>
      <c r="B27" s="49">
        <f>((SUM(B21:B26)&lt;=SUM(C21:C26)))*(SUM(C21:C26)-SUM(B21:B26))</f>
        <v>0</v>
      </c>
      <c r="C27" s="11">
        <f>((SUM(B21:B26)&gt;=SUM(C21:C26)))*(SUM(B21:B26)-SUM(C21:C26))</f>
        <v>12500</v>
      </c>
    </row>
    <row r="28" spans="1:3" ht="13.5" thickBot="1">
      <c r="A28" s="15" t="s">
        <v>47</v>
      </c>
      <c r="B28" s="50">
        <f>C27</f>
        <v>12500</v>
      </c>
      <c r="C28" s="45">
        <f>B27</f>
        <v>0</v>
      </c>
    </row>
    <row r="29" spans="1:3" ht="12.75">
      <c r="A29" s="17"/>
      <c r="B29" s="49"/>
      <c r="C29" s="11"/>
    </row>
    <row r="30" spans="1:3" ht="12.75">
      <c r="A30" s="17" t="s">
        <v>33</v>
      </c>
      <c r="B30" s="49">
        <f>Trial_balance!B7</f>
        <v>0</v>
      </c>
      <c r="C30" s="11">
        <f>Trial_balance!C7</f>
        <v>10000</v>
      </c>
    </row>
    <row r="31" spans="1:3" ht="12.75">
      <c r="A31" s="47" t="s">
        <v>64</v>
      </c>
      <c r="B31" s="51">
        <f>B17</f>
        <v>5000</v>
      </c>
      <c r="C31" s="44">
        <f>C17</f>
        <v>0</v>
      </c>
    </row>
    <row r="32" spans="1:3" ht="12.75">
      <c r="A32" s="17" t="s">
        <v>56</v>
      </c>
      <c r="B32" s="49">
        <f>Trial_balance!B10</f>
        <v>0</v>
      </c>
      <c r="C32" s="11">
        <f>Trial_balance!C10</f>
        <v>2000</v>
      </c>
    </row>
    <row r="33" spans="1:3" ht="12.75">
      <c r="A33" s="17" t="s">
        <v>65</v>
      </c>
      <c r="B33" s="49">
        <f>Debit_5</f>
        <v>0</v>
      </c>
      <c r="C33" s="11">
        <f>Credit_5</f>
        <v>0</v>
      </c>
    </row>
    <row r="34" spans="1:3" ht="12.75">
      <c r="A34" s="17" t="s">
        <v>55</v>
      </c>
      <c r="B34" s="49">
        <f>Trial_balance!B9</f>
        <v>0</v>
      </c>
      <c r="C34" s="11">
        <f>Trial_balance!C9</f>
        <v>0</v>
      </c>
    </row>
    <row r="35" spans="1:3" ht="12.75">
      <c r="A35" s="17" t="s">
        <v>37</v>
      </c>
      <c r="B35" s="49">
        <f>Trial_balance!B15</f>
        <v>0</v>
      </c>
      <c r="C35" s="11">
        <f>Trial_balance!C15</f>
        <v>5500</v>
      </c>
    </row>
    <row r="36" spans="1:3" ht="13.5" thickBot="1">
      <c r="A36" s="48" t="s">
        <v>28</v>
      </c>
      <c r="B36" s="49">
        <f>((SUM(B30:B35)&lt;=SUM(C30:C35)))*(SUM(C30:C35)-SUM(B30:B35))</f>
        <v>12500</v>
      </c>
      <c r="C36" s="11">
        <f>((SUM(B30:B35)&gt;=SUM(C30:C35)))*(SUM(B30:B35)-SUM(C30:C35))</f>
        <v>0</v>
      </c>
    </row>
    <row r="37" spans="1:3" ht="13.5" thickBot="1">
      <c r="A37" s="13" t="s">
        <v>48</v>
      </c>
      <c r="B37" s="50">
        <f>C36</f>
        <v>0</v>
      </c>
      <c r="C37" s="45">
        <f>B36</f>
        <v>12500</v>
      </c>
    </row>
  </sheetData>
  <mergeCells count="1">
    <mergeCell ref="A2:C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3.140625" style="0" customWidth="1"/>
  </cols>
  <sheetData>
    <row r="1" spans="3:4" ht="12.75">
      <c r="C1" s="4"/>
      <c r="D1" s="4"/>
    </row>
    <row r="2" spans="1:4" ht="23.25">
      <c r="A2" s="58" t="s">
        <v>22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Journal!B10</f>
        <v>36903</v>
      </c>
      <c r="B5" t="str">
        <f>Journal!C10</f>
        <v>Buys goods on credit from Roy Ltd</v>
      </c>
      <c r="D5">
        <f>Journal!D10</f>
        <v>4000</v>
      </c>
    </row>
    <row r="6" spans="1:3" ht="12.75">
      <c r="A6" s="1">
        <f>Journal!B16</f>
        <v>36918</v>
      </c>
      <c r="B6" t="str">
        <f>Journal!C16</f>
        <v>Sent cheque to Roy Ltd</v>
      </c>
      <c r="C6">
        <f>Journal!D16</f>
        <v>1500</v>
      </c>
    </row>
    <row r="7" spans="1:4" ht="12.75">
      <c r="A7" s="1">
        <f>Journal!B17</f>
        <v>36922</v>
      </c>
      <c r="B7" t="str">
        <f>Journal!C17</f>
        <v>Purchases goods on credit from Roy Ltd</v>
      </c>
      <c r="D7">
        <f>Journal!D17</f>
        <v>3000</v>
      </c>
    </row>
    <row r="15" spans="2:4" ht="12.75">
      <c r="B15" s="10" t="s">
        <v>28</v>
      </c>
      <c r="C15" s="4">
        <f>((SUM(C5:C12)&lt;=SUM(D5:D12)))*(SUM(D5:D12)-SUM(C5:C12))</f>
        <v>5500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5500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0.7109375" style="0" customWidth="1"/>
    <col min="3" max="3" width="11.421875" style="4" customWidth="1"/>
  </cols>
  <sheetData>
    <row r="1" ht="12.75">
      <c r="D1" s="4"/>
    </row>
    <row r="2" spans="1:4" ht="23.25">
      <c r="A2" s="58" t="s">
        <v>23</v>
      </c>
      <c r="B2" s="58"/>
      <c r="C2" s="58"/>
      <c r="D2" s="58"/>
    </row>
    <row r="3" ht="12.75"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Journal!B10</f>
        <v>36903</v>
      </c>
      <c r="B5" t="str">
        <f>Journal!C10</f>
        <v>Buys goods on credit from Roy Ltd</v>
      </c>
      <c r="C5" s="4">
        <f>Journal!D10</f>
        <v>4000</v>
      </c>
    </row>
    <row r="6" spans="1:3" ht="12.75">
      <c r="A6" s="1">
        <f>Journal!B17</f>
        <v>36922</v>
      </c>
      <c r="B6" t="str">
        <f>Journal!C17</f>
        <v>Purchases goods on credit from Roy Ltd</v>
      </c>
      <c r="C6" s="4">
        <f>Journal!D17</f>
        <v>3000</v>
      </c>
    </row>
    <row r="7" ht="12.75">
      <c r="A7" s="1"/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7000</v>
      </c>
    </row>
    <row r="16" spans="2:4" ht="12.75">
      <c r="B16" t="s">
        <v>27</v>
      </c>
      <c r="C16" s="4">
        <f>D15</f>
        <v>7000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1.28125" style="0" customWidth="1"/>
  </cols>
  <sheetData>
    <row r="1" spans="3:4" ht="12.75">
      <c r="C1" s="4"/>
      <c r="D1" s="4"/>
    </row>
    <row r="2" spans="1:4" ht="23.25">
      <c r="A2" s="58" t="s">
        <v>24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Journal!B11</f>
        <v>36906</v>
      </c>
      <c r="B5" t="str">
        <f>Journal!C11</f>
        <v>Pays shop expenses by cheque</v>
      </c>
      <c r="C5">
        <f>Journal!D11</f>
        <v>1500</v>
      </c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1500</v>
      </c>
    </row>
    <row r="16" spans="2:4" ht="12.75">
      <c r="B16" t="s">
        <v>27</v>
      </c>
      <c r="C16" s="4">
        <f>D15</f>
        <v>1500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6.00390625" style="0" customWidth="1"/>
  </cols>
  <sheetData>
    <row r="1" spans="3:4" ht="12.75">
      <c r="C1" s="4"/>
      <c r="D1" s="4"/>
    </row>
    <row r="2" spans="1:4" ht="23.25">
      <c r="A2" s="58" t="s">
        <v>25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Journal!B12</f>
        <v>36909</v>
      </c>
      <c r="B5" t="str">
        <f>Journal!C12</f>
        <v>Sells goods to Scott &amp; Co on credit</v>
      </c>
      <c r="C5">
        <f>Journal!D12</f>
        <v>3000</v>
      </c>
    </row>
    <row r="6" spans="1:4" ht="12.75">
      <c r="A6" s="1">
        <f>Journal!B14</f>
        <v>36915</v>
      </c>
      <c r="B6" t="str">
        <f>Journal!C14</f>
        <v>Receives partial payment from Scott (cash)</v>
      </c>
      <c r="D6">
        <f>Journal!D14</f>
        <v>2000</v>
      </c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1000</v>
      </c>
    </row>
    <row r="16" spans="2:4" ht="12.75">
      <c r="B16" t="s">
        <v>27</v>
      </c>
      <c r="C16" s="4">
        <f>D15</f>
        <v>1000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6.8515625" style="0" customWidth="1"/>
    <col min="4" max="4" width="11.421875" style="4" customWidth="1"/>
  </cols>
  <sheetData>
    <row r="1" ht="12.75">
      <c r="C1" s="4"/>
    </row>
    <row r="2" spans="1:4" ht="23.25">
      <c r="A2" s="58" t="s">
        <v>26</v>
      </c>
      <c r="B2" s="58"/>
      <c r="C2" s="58"/>
      <c r="D2" s="58"/>
    </row>
    <row r="3" ht="12.75">
      <c r="C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Journal!B12</f>
        <v>36909</v>
      </c>
      <c r="B5" t="str">
        <f>Journal!C12</f>
        <v>Sells goods to Scott &amp; Co on credit</v>
      </c>
      <c r="D5" s="4">
        <f>Journal!D12</f>
        <v>3000</v>
      </c>
    </row>
    <row r="6" spans="1:4" ht="12.75">
      <c r="A6" s="1">
        <f>Journal!B18</f>
        <v>36922</v>
      </c>
      <c r="B6" t="str">
        <f>Journal!C18</f>
        <v>Cash sales</v>
      </c>
      <c r="D6" s="4">
        <f>Journal!D18</f>
        <v>3000</v>
      </c>
    </row>
    <row r="7" spans="1:4" ht="12.75">
      <c r="A7" s="1">
        <f>Journal!B19</f>
        <v>36924</v>
      </c>
      <c r="B7" t="str">
        <f>Journal!C19</f>
        <v>Cash sales</v>
      </c>
      <c r="D7" s="4">
        <f>Journal!D19</f>
        <v>1000</v>
      </c>
    </row>
    <row r="15" spans="2:4" ht="12.75">
      <c r="B15" s="10" t="s">
        <v>28</v>
      </c>
      <c r="C15" s="4">
        <f>((SUM(C5:C12)&lt;=SUM(D5:D12)))*(SUM(D5:D12)-SUM(C5:C12))</f>
        <v>7000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7000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38.140625" style="0" customWidth="1"/>
  </cols>
  <sheetData>
    <row r="1" spans="3:4" ht="12.75">
      <c r="C1" s="4"/>
      <c r="D1" s="4"/>
    </row>
    <row r="2" spans="1:4" ht="23.25">
      <c r="A2" s="58" t="s">
        <v>50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Journal!B20</f>
        <v>36925</v>
      </c>
      <c r="B5" t="str">
        <f>Journal!C20</f>
        <v>Purchase of machinery from James on credit</v>
      </c>
      <c r="D5">
        <f>Journal!D20</f>
        <v>5000</v>
      </c>
    </row>
    <row r="6" spans="1:3" ht="12.75">
      <c r="A6" s="1">
        <f>Journal!B22</f>
        <v>36993</v>
      </c>
      <c r="B6" t="str">
        <f>Journal!C22</f>
        <v>Pays James by cheque</v>
      </c>
      <c r="C6">
        <f>Journal!D22</f>
        <v>5000</v>
      </c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50.140625" style="0" customWidth="1"/>
  </cols>
  <sheetData>
    <row r="1" spans="3:4" ht="12.75">
      <c r="C1" s="4"/>
      <c r="D1" s="4"/>
    </row>
    <row r="2" spans="1:4" ht="23.25">
      <c r="A2" s="58" t="s">
        <v>51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Journal!B20</f>
        <v>36925</v>
      </c>
      <c r="B5" t="str">
        <f>Journal!C20</f>
        <v>Purchase of machinery from James on credit</v>
      </c>
      <c r="C5">
        <f>Journal!D20</f>
        <v>5000</v>
      </c>
    </row>
    <row r="6" ht="12.75">
      <c r="A6" s="1"/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5000</v>
      </c>
    </row>
    <row r="16" spans="2:4" ht="12.75">
      <c r="B16" t="s">
        <v>27</v>
      </c>
      <c r="C16" s="4">
        <f>D15</f>
        <v>5000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7.421875" style="0" customWidth="1"/>
  </cols>
  <sheetData>
    <row r="1" spans="3:4" ht="12.75">
      <c r="C1" s="4"/>
      <c r="D1" s="4"/>
    </row>
    <row r="2" spans="1:4" ht="23.25">
      <c r="A2" s="58" t="s">
        <v>59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Journal!B21</f>
        <v>36932</v>
      </c>
      <c r="B5" t="str">
        <f>Journal!C21</f>
        <v>Edward makes a long term loan from its bank</v>
      </c>
      <c r="D5">
        <f>Journal!D21</f>
        <v>2000</v>
      </c>
    </row>
    <row r="6" ht="12.75">
      <c r="A6" s="1"/>
    </row>
    <row r="15" spans="2:4" ht="12.75">
      <c r="B15" s="10" t="s">
        <v>28</v>
      </c>
      <c r="C15" s="4">
        <f>((SUM(C5:C12)&lt;=SUM(D5:D12)))*(SUM(D5:D12)-SUM(C5:C12))</f>
        <v>2000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2000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20.57421875" style="0" customWidth="1"/>
  </cols>
  <sheetData>
    <row r="1" spans="3:4" ht="12.75">
      <c r="C1" s="4"/>
      <c r="D1" s="4"/>
    </row>
    <row r="2" spans="1:4" ht="23.25">
      <c r="A2" s="58" t="s">
        <v>60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Journal!B24</f>
        <v>37011</v>
      </c>
      <c r="B5" t="str">
        <f>Journal!C24</f>
        <v>Pays salaries</v>
      </c>
      <c r="C5">
        <f>Journal!D24</f>
        <v>2500</v>
      </c>
    </row>
    <row r="6" ht="12.75">
      <c r="A6" s="1"/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2500</v>
      </c>
    </row>
    <row r="16" spans="2:4" ht="12.75">
      <c r="B16" t="s">
        <v>27</v>
      </c>
      <c r="C16" s="4">
        <f>D15</f>
        <v>2500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 topLeftCell="A1">
      <selection activeCell="C26" sqref="C26"/>
      <selection activeCell="G30" sqref="G30"/>
    </sheetView>
  </sheetViews>
  <sheetFormatPr defaultColWidth="11.421875" defaultRowHeight="12.75"/>
  <cols>
    <col min="1" max="1" width="31.28125" style="0" customWidth="1"/>
    <col min="2" max="3" width="11.421875" style="4" customWidth="1"/>
  </cols>
  <sheetData>
    <row r="2" spans="1:3" s="5" customFormat="1" ht="23.25">
      <c r="A2" s="56" t="s">
        <v>31</v>
      </c>
      <c r="B2" s="56"/>
      <c r="C2" s="56"/>
    </row>
    <row r="3" ht="13.5" thickBot="1"/>
    <row r="4" spans="1:3" s="6" customFormat="1" ht="13.5" thickBot="1">
      <c r="A4" s="30" t="s">
        <v>30</v>
      </c>
      <c r="B4" s="31" t="s">
        <v>16</v>
      </c>
      <c r="C4" s="32" t="s">
        <v>17</v>
      </c>
    </row>
    <row r="5" spans="1:3" ht="12.75">
      <c r="A5" s="17"/>
      <c r="B5" s="24"/>
      <c r="C5" s="11"/>
    </row>
    <row r="6" spans="1:3" ht="12.75">
      <c r="A6" s="17" t="s">
        <v>34</v>
      </c>
      <c r="B6" s="24">
        <f>Debit_3</f>
        <v>2500</v>
      </c>
      <c r="C6" s="11">
        <f>Credit_3</f>
        <v>0</v>
      </c>
    </row>
    <row r="7" spans="1:3" ht="12.75">
      <c r="A7" s="17" t="s">
        <v>33</v>
      </c>
      <c r="B7" s="24">
        <f>Debit_2</f>
        <v>0</v>
      </c>
      <c r="C7" s="11">
        <f>Credit_2</f>
        <v>10000</v>
      </c>
    </row>
    <row r="8" spans="1:3" ht="12.75">
      <c r="A8" s="17" t="s">
        <v>32</v>
      </c>
      <c r="B8" s="24">
        <f>Debit_1</f>
        <v>1000</v>
      </c>
      <c r="C8" s="11">
        <f>Credit_1</f>
        <v>0</v>
      </c>
    </row>
    <row r="9" spans="1:3" ht="12.75">
      <c r="A9" s="17" t="s">
        <v>68</v>
      </c>
      <c r="B9" s="24">
        <f>'12_James'!C16</f>
        <v>0</v>
      </c>
      <c r="C9" s="11">
        <f>'12_James'!D16</f>
        <v>0</v>
      </c>
    </row>
    <row r="10" spans="1:3" ht="12.75">
      <c r="A10" s="17" t="s">
        <v>71</v>
      </c>
      <c r="B10" s="24">
        <f>'14_Loans'!C16</f>
        <v>0</v>
      </c>
      <c r="C10" s="11">
        <f>'14_Loans'!D16</f>
        <v>2000</v>
      </c>
    </row>
    <row r="11" spans="1:3" ht="12.75">
      <c r="A11" s="17" t="s">
        <v>54</v>
      </c>
      <c r="B11" s="24">
        <f>'13_Machinery'!C16</f>
        <v>5000</v>
      </c>
      <c r="C11" s="11">
        <f>'13_Machinery'!D16</f>
        <v>0</v>
      </c>
    </row>
    <row r="12" spans="1:3" ht="12.75">
      <c r="A12" s="17" t="s">
        <v>69</v>
      </c>
      <c r="B12" s="24">
        <f>Debit_5</f>
        <v>0</v>
      </c>
      <c r="C12" s="11">
        <f>Credit_5</f>
        <v>0</v>
      </c>
    </row>
    <row r="13" spans="1:3" ht="12.75">
      <c r="A13" s="17" t="s">
        <v>70</v>
      </c>
      <c r="B13" s="24">
        <f>Debit_8</f>
        <v>7000</v>
      </c>
      <c r="C13" s="11">
        <f>Credit_8</f>
        <v>0</v>
      </c>
    </row>
    <row r="14" spans="1:3" ht="12.75">
      <c r="A14" s="17" t="s">
        <v>36</v>
      </c>
      <c r="B14" s="24">
        <f>Debit_6</f>
        <v>1000</v>
      </c>
      <c r="C14" s="11">
        <f>Credit_6</f>
        <v>0</v>
      </c>
    </row>
    <row r="15" spans="1:3" ht="12.75">
      <c r="A15" s="17" t="s">
        <v>74</v>
      </c>
      <c r="B15" s="24">
        <f>Debit_7</f>
        <v>0</v>
      </c>
      <c r="C15" s="11">
        <f>Credit_7</f>
        <v>5500</v>
      </c>
    </row>
    <row r="16" spans="1:3" ht="12.75">
      <c r="A16" s="17" t="s">
        <v>58</v>
      </c>
      <c r="B16" s="24">
        <f>'15_Salaries'!C5</f>
        <v>2500</v>
      </c>
      <c r="C16" s="11">
        <f>'15_Salaries'!D5</f>
        <v>0</v>
      </c>
    </row>
    <row r="17" spans="1:3" ht="12.75">
      <c r="A17" s="17" t="s">
        <v>41</v>
      </c>
      <c r="B17" s="24">
        <f>Debit_11</f>
        <v>0</v>
      </c>
      <c r="C17" s="11">
        <f>Credit_11</f>
        <v>7000</v>
      </c>
    </row>
    <row r="18" spans="1:3" ht="12.75">
      <c r="A18" s="17" t="s">
        <v>67</v>
      </c>
      <c r="B18" s="24">
        <f>Debit_10</f>
        <v>1000</v>
      </c>
      <c r="C18" s="11">
        <f>Credit_10</f>
        <v>0</v>
      </c>
    </row>
    <row r="19" spans="1:3" ht="12.75">
      <c r="A19" s="17" t="s">
        <v>39</v>
      </c>
      <c r="B19" s="24">
        <f>Debit_9</f>
        <v>1500</v>
      </c>
      <c r="C19" s="11">
        <f>Credit_9</f>
        <v>0</v>
      </c>
    </row>
    <row r="20" spans="1:3" ht="12.75">
      <c r="A20" s="17" t="s">
        <v>35</v>
      </c>
      <c r="B20" s="24">
        <f>Debit_4</f>
        <v>3000</v>
      </c>
      <c r="C20" s="11">
        <f>Credit_4</f>
        <v>0</v>
      </c>
    </row>
    <row r="21" spans="1:3" ht="12.75">
      <c r="A21" s="17"/>
      <c r="B21" s="24"/>
      <c r="C21" s="11"/>
    </row>
    <row r="22" spans="1:3" ht="13.5" thickBot="1">
      <c r="A22" s="18"/>
      <c r="B22" s="25"/>
      <c r="C22" s="12"/>
    </row>
    <row r="23" spans="1:3" s="6" customFormat="1" ht="13.5" thickBot="1">
      <c r="A23" s="27" t="s">
        <v>42</v>
      </c>
      <c r="B23" s="28">
        <f>SUM(B6:B21)</f>
        <v>24500</v>
      </c>
      <c r="C23" s="29">
        <f>SUM(C6:C21)</f>
        <v>24500</v>
      </c>
    </row>
  </sheetData>
  <mergeCells count="1">
    <mergeCell ref="A2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B1">
      <selection activeCell="D6" sqref="D6"/>
      <selection activeCell="H17" sqref="H17"/>
    </sheetView>
  </sheetViews>
  <sheetFormatPr defaultColWidth="11.421875" defaultRowHeight="12.75"/>
  <cols>
    <col min="1" max="1" width="5.140625" style="0" customWidth="1"/>
    <col min="2" max="2" width="9.140625" style="2" customWidth="1"/>
    <col min="3" max="3" width="43.140625" style="0" customWidth="1"/>
    <col min="4" max="4" width="11.421875" style="4" customWidth="1"/>
  </cols>
  <sheetData>
    <row r="2" spans="1:4" s="5" customFormat="1" ht="23.25">
      <c r="A2" s="57" t="s">
        <v>3</v>
      </c>
      <c r="B2" s="57"/>
      <c r="C2" s="57"/>
      <c r="D2" s="57"/>
    </row>
    <row r="4" spans="1:4" s="6" customFormat="1" ht="12.75">
      <c r="A4" s="6" t="s">
        <v>0</v>
      </c>
      <c r="B4" s="7"/>
      <c r="D4" s="8"/>
    </row>
    <row r="5" spans="2:4" s="6" customFormat="1" ht="12.75">
      <c r="B5" s="7" t="s">
        <v>2</v>
      </c>
      <c r="C5" s="6" t="s">
        <v>1</v>
      </c>
      <c r="D5" s="9" t="s">
        <v>66</v>
      </c>
    </row>
    <row r="6" spans="2:4" ht="12.75">
      <c r="B6" s="26">
        <v>36892</v>
      </c>
      <c r="C6" t="s">
        <v>4</v>
      </c>
      <c r="D6" s="4">
        <v>10000</v>
      </c>
    </row>
    <row r="7" spans="2:4" ht="12.75">
      <c r="B7" s="26">
        <v>36894</v>
      </c>
      <c r="C7" t="s">
        <v>5</v>
      </c>
      <c r="D7" s="4">
        <v>8000</v>
      </c>
    </row>
    <row r="8" spans="2:4" ht="12.75">
      <c r="B8" s="26">
        <v>36897</v>
      </c>
      <c r="C8" t="s">
        <v>6</v>
      </c>
      <c r="D8" s="4">
        <v>3000</v>
      </c>
    </row>
    <row r="9" spans="2:4" ht="12.75">
      <c r="B9" s="26">
        <v>36900</v>
      </c>
      <c r="C9" t="s">
        <v>43</v>
      </c>
      <c r="D9" s="4">
        <v>1000</v>
      </c>
    </row>
    <row r="10" spans="2:4" ht="12.75">
      <c r="B10" s="26">
        <v>36903</v>
      </c>
      <c r="C10" t="s">
        <v>7</v>
      </c>
      <c r="D10" s="4">
        <v>4000</v>
      </c>
    </row>
    <row r="11" spans="2:4" ht="12.75">
      <c r="B11" s="26">
        <v>36906</v>
      </c>
      <c r="C11" t="s">
        <v>8</v>
      </c>
      <c r="D11" s="4">
        <v>1500</v>
      </c>
    </row>
    <row r="12" spans="2:4" ht="12.75">
      <c r="B12" s="26">
        <v>36909</v>
      </c>
      <c r="C12" t="s">
        <v>9</v>
      </c>
      <c r="D12" s="4">
        <v>3000</v>
      </c>
    </row>
    <row r="13" spans="2:4" ht="12.75">
      <c r="B13" s="26">
        <v>36912</v>
      </c>
      <c r="C13" t="s">
        <v>10</v>
      </c>
      <c r="D13" s="4">
        <v>3000</v>
      </c>
    </row>
    <row r="14" spans="2:4" ht="12.75">
      <c r="B14" s="26">
        <v>36915</v>
      </c>
      <c r="C14" t="s">
        <v>72</v>
      </c>
      <c r="D14" s="4">
        <v>2000</v>
      </c>
    </row>
    <row r="15" spans="2:4" ht="12.75">
      <c r="B15" s="26">
        <v>36915</v>
      </c>
      <c r="C15" t="s">
        <v>73</v>
      </c>
      <c r="D15" s="4">
        <v>2000</v>
      </c>
    </row>
    <row r="16" spans="2:4" ht="12.75">
      <c r="B16" s="26">
        <v>36918</v>
      </c>
      <c r="C16" t="s">
        <v>11</v>
      </c>
      <c r="D16" s="4">
        <v>1500</v>
      </c>
    </row>
    <row r="17" spans="2:4" ht="12.75">
      <c r="B17" s="26">
        <v>36922</v>
      </c>
      <c r="C17" t="s">
        <v>12</v>
      </c>
      <c r="D17" s="4">
        <v>3000</v>
      </c>
    </row>
    <row r="18" spans="2:4" ht="12.75">
      <c r="B18" s="26">
        <v>36922</v>
      </c>
      <c r="C18" t="s">
        <v>13</v>
      </c>
      <c r="D18" s="4">
        <v>3000</v>
      </c>
    </row>
    <row r="19" spans="2:4" ht="12.75">
      <c r="B19" s="3">
        <v>36924</v>
      </c>
      <c r="C19" t="s">
        <v>13</v>
      </c>
      <c r="D19" s="4">
        <v>1000</v>
      </c>
    </row>
    <row r="20" spans="2:4" ht="12.75">
      <c r="B20" s="3">
        <v>36925</v>
      </c>
      <c r="C20" t="s">
        <v>49</v>
      </c>
      <c r="D20" s="4">
        <v>5000</v>
      </c>
    </row>
    <row r="21" spans="2:4" ht="12.75">
      <c r="B21" s="3">
        <v>36932</v>
      </c>
      <c r="C21" t="s">
        <v>53</v>
      </c>
      <c r="D21" s="4">
        <v>2000</v>
      </c>
    </row>
    <row r="22" spans="2:4" ht="12.75">
      <c r="B22" s="3">
        <v>36993</v>
      </c>
      <c r="C22" t="s">
        <v>52</v>
      </c>
      <c r="D22" s="4">
        <v>5000</v>
      </c>
    </row>
    <row r="23" spans="2:4" ht="12.75">
      <c r="B23" s="3">
        <v>37001</v>
      </c>
      <c r="C23" t="s">
        <v>62</v>
      </c>
      <c r="D23" s="4">
        <v>5000</v>
      </c>
    </row>
    <row r="24" spans="2:4" ht="12.75">
      <c r="B24" s="3">
        <v>37011</v>
      </c>
      <c r="C24" t="s">
        <v>61</v>
      </c>
      <c r="D24" s="4">
        <v>2500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38.57421875" style="0" customWidth="1"/>
    <col min="3" max="3" width="12.7109375" style="4" customWidth="1"/>
    <col min="4" max="4" width="11.421875" style="4" customWidth="1"/>
  </cols>
  <sheetData>
    <row r="2" spans="1:4" s="5" customFormat="1" ht="23.25">
      <c r="A2" s="56" t="s">
        <v>14</v>
      </c>
      <c r="B2" s="56"/>
      <c r="C2" s="56"/>
      <c r="D2" s="56"/>
    </row>
    <row r="3" ht="13.5" thickBot="1"/>
    <row r="4" spans="1:4" s="6" customFormat="1" ht="13.5" thickBot="1">
      <c r="A4" s="15" t="s">
        <v>2</v>
      </c>
      <c r="B4" s="19" t="s">
        <v>15</v>
      </c>
      <c r="C4" s="23" t="s">
        <v>16</v>
      </c>
      <c r="D4" s="14" t="s">
        <v>17</v>
      </c>
    </row>
    <row r="5" spans="1:4" ht="12.75">
      <c r="A5" s="16">
        <f>Journal!B6</f>
        <v>36892</v>
      </c>
      <c r="B5" s="20" t="str">
        <f>Journal!C6</f>
        <v>Edward puts initial cash into his business</v>
      </c>
      <c r="C5" s="24">
        <f>Journal!D6</f>
        <v>10000</v>
      </c>
      <c r="D5" s="11"/>
    </row>
    <row r="6" spans="1:4" ht="12.75">
      <c r="A6" s="16">
        <f>Journal!B7</f>
        <v>36894</v>
      </c>
      <c r="B6" s="20" t="str">
        <f>Journal!C7</f>
        <v>Takes cash to bank</v>
      </c>
      <c r="C6" s="24"/>
      <c r="D6" s="11">
        <f>Journal!D7</f>
        <v>8000</v>
      </c>
    </row>
    <row r="7" spans="1:4" ht="12.75">
      <c r="A7" s="16">
        <f>Journal!B14</f>
        <v>36915</v>
      </c>
      <c r="B7" s="20" t="str">
        <f>Journal!C14</f>
        <v>Receives partial payment from Scott (cash)</v>
      </c>
      <c r="C7" s="24">
        <f>Journal!D14</f>
        <v>2000</v>
      </c>
      <c r="D7" s="11"/>
    </row>
    <row r="8" spans="1:4" ht="12.75">
      <c r="A8" s="16">
        <f>Journal!B15</f>
        <v>36915</v>
      </c>
      <c r="B8" s="20" t="str">
        <f>Journal!C15</f>
        <v>Takes Scott &amp; Co's cash to bank</v>
      </c>
      <c r="C8" s="24"/>
      <c r="D8" s="11">
        <f>Journal!D15</f>
        <v>2000</v>
      </c>
    </row>
    <row r="9" spans="1:4" ht="12.75">
      <c r="A9" s="16">
        <f>Journal!B18</f>
        <v>36922</v>
      </c>
      <c r="B9" s="20" t="str">
        <f>Journal!C18</f>
        <v>Cash sales</v>
      </c>
      <c r="C9" s="24">
        <f>Journal!D18</f>
        <v>3000</v>
      </c>
      <c r="D9" s="11"/>
    </row>
    <row r="10" spans="1:4" ht="12.75">
      <c r="A10" s="16">
        <f>Journal!B19</f>
        <v>36924</v>
      </c>
      <c r="B10" s="20" t="str">
        <f>Journal!C19</f>
        <v>Cash sales</v>
      </c>
      <c r="C10" s="24">
        <f>Journal!D19</f>
        <v>1000</v>
      </c>
      <c r="D10" s="11"/>
    </row>
    <row r="11" spans="1:4" ht="12.75">
      <c r="A11" s="16">
        <f>Journal!B23</f>
        <v>37001</v>
      </c>
      <c r="B11" s="20" t="str">
        <f>Journal!C23</f>
        <v>Take cash to bank</v>
      </c>
      <c r="C11" s="24"/>
      <c r="D11" s="11">
        <f>Journal!D23</f>
        <v>5000</v>
      </c>
    </row>
    <row r="12" spans="1:4" ht="12.75">
      <c r="A12" s="17"/>
      <c r="B12" s="20"/>
      <c r="C12" s="24"/>
      <c r="D12" s="11"/>
    </row>
    <row r="13" spans="1:4" ht="12.75">
      <c r="A13" s="17"/>
      <c r="B13" s="20"/>
      <c r="C13" s="24"/>
      <c r="D13" s="11"/>
    </row>
    <row r="14" spans="1:4" ht="12.75">
      <c r="A14" s="17"/>
      <c r="B14" s="20"/>
      <c r="C14" s="24"/>
      <c r="D14" s="11"/>
    </row>
    <row r="15" spans="1:4" ht="13.5" thickBot="1">
      <c r="A15" s="18"/>
      <c r="B15" s="21" t="s">
        <v>28</v>
      </c>
      <c r="C15" s="25">
        <f>((SUM(C5:C12)&lt;=SUM(D5:D12)))*(SUM(D5:D12)-SUM(C5:C12))</f>
        <v>0</v>
      </c>
      <c r="D15" s="12">
        <f>((SUM(C5:C12)&gt;=SUM(D5:D12)))*(SUM(C5:C12)-SUM(D5:D12))</f>
        <v>1000</v>
      </c>
    </row>
    <row r="16" spans="1:4" ht="13.5" thickBot="1">
      <c r="A16" s="18"/>
      <c r="B16" s="22" t="s">
        <v>27</v>
      </c>
      <c r="C16" s="25">
        <f>D15</f>
        <v>1000</v>
      </c>
      <c r="D16" s="12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39.421875" style="0" customWidth="1"/>
    <col min="3" max="3" width="11.140625" style="4" customWidth="1"/>
    <col min="4" max="4" width="10.7109375" style="4" customWidth="1"/>
  </cols>
  <sheetData>
    <row r="2" spans="1:4" ht="23.25">
      <c r="A2" s="58" t="s">
        <v>18</v>
      </c>
      <c r="B2" s="58"/>
      <c r="C2" s="58"/>
      <c r="D2" s="58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Journal!B6</f>
        <v>36892</v>
      </c>
      <c r="B5" t="str">
        <f>Journal!C6</f>
        <v>Edward puts initial cash into his business</v>
      </c>
      <c r="D5" s="4">
        <f>Journal!D6</f>
        <v>10000</v>
      </c>
    </row>
    <row r="15" spans="2:4" ht="12.75">
      <c r="B15" s="10" t="s">
        <v>28</v>
      </c>
      <c r="C15" s="4">
        <f>((SUM(C5:C12)&lt;=SUM(D5:D12)))*(SUM(D5:D12)-SUM(C5:C12))</f>
        <v>10000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10000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1" max="1" width="11.28125" style="0" customWidth="1"/>
    <col min="2" max="2" width="41.140625" style="0" customWidth="1"/>
    <col min="3" max="4" width="11.28125" style="4" customWidth="1"/>
  </cols>
  <sheetData>
    <row r="1" ht="12.75">
      <c r="A1" t="s">
        <v>75</v>
      </c>
    </row>
    <row r="2" spans="1:4" ht="23.25">
      <c r="A2" s="58" t="s">
        <v>19</v>
      </c>
      <c r="B2" s="58"/>
      <c r="C2" s="58"/>
      <c r="D2" s="58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Journal!B7</f>
        <v>36894</v>
      </c>
      <c r="B5" t="str">
        <f>Journal!C7</f>
        <v>Takes cash to bank</v>
      </c>
      <c r="C5" s="4">
        <f>Journal!D7</f>
        <v>8000</v>
      </c>
    </row>
    <row r="6" spans="1:4" ht="12.75">
      <c r="A6" s="1">
        <f>Journal!B9</f>
        <v>36900</v>
      </c>
      <c r="B6" t="str">
        <f>Journal!C9</f>
        <v>Rents premises. Pays one quarter by cheque</v>
      </c>
      <c r="D6" s="4">
        <f>Journal!D9</f>
        <v>1000</v>
      </c>
    </row>
    <row r="7" spans="1:4" ht="12.75">
      <c r="A7" s="1">
        <f>Journal!B11</f>
        <v>36906</v>
      </c>
      <c r="B7" t="str">
        <f>Journal!C11</f>
        <v>Pays shop expenses by cheque</v>
      </c>
      <c r="D7" s="4">
        <f>Journal!D11</f>
        <v>1500</v>
      </c>
    </row>
    <row r="8" spans="1:4" ht="12.75">
      <c r="A8" s="1">
        <f>Journal!B13</f>
        <v>36912</v>
      </c>
      <c r="B8" t="str">
        <f>Journal!C13</f>
        <v>Settles Perkin's account by cheque</v>
      </c>
      <c r="D8" s="4">
        <f>Journal!D13</f>
        <v>3000</v>
      </c>
    </row>
    <row r="9" spans="1:3" ht="12.75">
      <c r="A9" s="1">
        <f>Journal!B15</f>
        <v>36915</v>
      </c>
      <c r="B9" t="str">
        <f>Journal!C15</f>
        <v>Takes Scott &amp; Co's cash to bank</v>
      </c>
      <c r="C9" s="4">
        <f>Journal!D15</f>
        <v>2000</v>
      </c>
    </row>
    <row r="10" spans="1:4" ht="12.75">
      <c r="A10" s="1">
        <f>Journal!B16</f>
        <v>36918</v>
      </c>
      <c r="B10" t="str">
        <f>Journal!C16</f>
        <v>Sent cheque to Roy Ltd</v>
      </c>
      <c r="D10" s="4">
        <f>Journal!D16</f>
        <v>1500</v>
      </c>
    </row>
    <row r="11" spans="1:3" ht="12.75">
      <c r="A11" s="1">
        <f>Journal!B21</f>
        <v>36932</v>
      </c>
      <c r="B11" t="str">
        <f>Journal!C21</f>
        <v>Edward makes a long term loan from its bank</v>
      </c>
      <c r="C11" s="4">
        <f>Journal!D21</f>
        <v>2000</v>
      </c>
    </row>
    <row r="12" spans="1:4" ht="12.75">
      <c r="A12" s="1">
        <f>Journal!B22</f>
        <v>36993</v>
      </c>
      <c r="B12" t="str">
        <f>Journal!C22</f>
        <v>Pays James by cheque</v>
      </c>
      <c r="D12" s="4">
        <f>Journal!D22</f>
        <v>5000</v>
      </c>
    </row>
    <row r="13" spans="1:3" ht="12.75">
      <c r="A13" s="1">
        <f>Journal!B23</f>
        <v>37001</v>
      </c>
      <c r="B13" t="str">
        <f>Journal!C23</f>
        <v>Take cash to bank</v>
      </c>
      <c r="C13" s="4">
        <f>Journal!D23</f>
        <v>5000</v>
      </c>
    </row>
    <row r="14" spans="1:4" ht="12.75">
      <c r="A14" s="1">
        <f>Journal!B24</f>
        <v>37011</v>
      </c>
      <c r="B14" t="str">
        <f>Journal!C24</f>
        <v>Pays salaries</v>
      </c>
      <c r="D14" s="4">
        <f>Journal!D24</f>
        <v>2500</v>
      </c>
    </row>
    <row r="18" spans="2:4" ht="12.75">
      <c r="B18" s="10" t="s">
        <v>28</v>
      </c>
      <c r="C18" s="4">
        <f>((SUM(C5:C17)&lt;=SUM(D5:D17)))*(SUM(D5:D17)-SUM(C5:C17))</f>
        <v>0</v>
      </c>
      <c r="D18" s="4">
        <f>((SUM(C5:C17)&gt;=SUM(D5:D17)))*(SUM(C5:C17)-SUM(D5:D17))</f>
        <v>2500</v>
      </c>
    </row>
    <row r="19" spans="2:4" ht="12.75">
      <c r="B19" t="s">
        <v>27</v>
      </c>
      <c r="C19" s="4">
        <f>D18</f>
        <v>2500</v>
      </c>
      <c r="D19" s="4">
        <f>C18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0.57421875" style="0" customWidth="1"/>
  </cols>
  <sheetData>
    <row r="1" spans="3:4" ht="12.75">
      <c r="C1" s="4"/>
      <c r="D1" s="4"/>
    </row>
    <row r="2" spans="1:4" ht="23.25">
      <c r="A2" s="58" t="s">
        <v>29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Journal!B8</f>
        <v>36897</v>
      </c>
      <c r="B5" t="str">
        <f>Journal!C8</f>
        <v>Buys a delivery van on credit from Perkin's</v>
      </c>
      <c r="C5" s="4">
        <f>Journal!D8</f>
        <v>3000</v>
      </c>
      <c r="D5" s="4"/>
    </row>
    <row r="6" spans="1:4" ht="12.75">
      <c r="A6" s="1"/>
      <c r="C6" s="4"/>
      <c r="D6" s="4"/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3000</v>
      </c>
    </row>
    <row r="16" spans="2:4" ht="12.75">
      <c r="B16" t="s">
        <v>27</v>
      </c>
      <c r="C16" s="4">
        <f>D15</f>
        <v>3000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4.140625" style="0" customWidth="1"/>
  </cols>
  <sheetData>
    <row r="1" spans="3:4" ht="12.75">
      <c r="C1" s="4"/>
      <c r="D1" s="4"/>
    </row>
    <row r="2" spans="1:4" ht="23.25">
      <c r="A2" s="58" t="s">
        <v>20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Journal!B8</f>
        <v>36897</v>
      </c>
      <c r="B5" t="str">
        <f>Journal!C8</f>
        <v>Buys a delivery van on credit from Perkin's</v>
      </c>
      <c r="D5">
        <f>Journal!D8</f>
        <v>3000</v>
      </c>
    </row>
    <row r="6" spans="1:3" ht="12.75">
      <c r="A6" s="1">
        <f>Journal!B13</f>
        <v>36912</v>
      </c>
      <c r="B6" t="str">
        <f>Journal!C13</f>
        <v>Settles Perkin's account by cheque</v>
      </c>
      <c r="C6">
        <f>Journal!D13</f>
        <v>3000</v>
      </c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3.00390625" style="0" customWidth="1"/>
    <col min="3" max="3" width="11.421875" style="4" customWidth="1"/>
  </cols>
  <sheetData>
    <row r="1" ht="12.75">
      <c r="D1" s="4"/>
    </row>
    <row r="2" spans="1:4" ht="23.25">
      <c r="A2" s="58" t="s">
        <v>21</v>
      </c>
      <c r="B2" s="58"/>
      <c r="C2" s="58"/>
      <c r="D2" s="58"/>
    </row>
    <row r="3" ht="12.75"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Journal!B9</f>
        <v>36900</v>
      </c>
      <c r="B5" t="str">
        <f>Journal!C9</f>
        <v>Rents premises. Pays one quarter by cheque</v>
      </c>
      <c r="C5" s="4">
        <f>Journal!D9</f>
        <v>1000</v>
      </c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1000</v>
      </c>
    </row>
    <row r="16" spans="2:4" ht="12.75">
      <c r="B16" t="s">
        <v>27</v>
      </c>
      <c r="C16" s="4">
        <f>D15</f>
        <v>1000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 accounting system</dc:title>
  <dc:subject>accounting</dc:subject>
  <dc:creator>André Cabannes</dc:creator>
  <cp:keywords/>
  <dc:description/>
  <cp:lastModifiedBy>Papa</cp:lastModifiedBy>
  <cp:lastPrinted>2001-11-12T10:22:37Z</cp:lastPrinted>
  <dcterms:created xsi:type="dcterms:W3CDTF">2001-11-12T08:30:48Z</dcterms:created>
  <dcterms:modified xsi:type="dcterms:W3CDTF">2011-01-03T04:32:58Z</dcterms:modified>
  <cp:category/>
  <cp:version/>
  <cp:contentType/>
  <cp:contentStatus/>
</cp:coreProperties>
</file>